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mc:AlternateContent xmlns:mc="http://schemas.openxmlformats.org/markup-compatibility/2006">
    <mc:Choice Requires="x15">
      <x15ac:absPath xmlns:x15ac="http://schemas.microsoft.com/office/spreadsheetml/2010/11/ac" url="C:\Users\wardaly\Downloads\"/>
    </mc:Choice>
  </mc:AlternateContent>
  <xr:revisionPtr revIDLastSave="0" documentId="13_ncr:1_{AA8CA955-A3CC-4141-9AA5-D5A2BCDABB87}" xr6:coauthVersionLast="36" xr6:coauthVersionMax="36" xr10:uidLastSave="{00000000-0000-0000-0000-000000000000}"/>
  <workbookProtection workbookAlgorithmName="SHA-512" workbookHashValue="UJXeaS/zv0RTnAYd2+0KaF4RxIYB0fPMcoMSDNSp2l5x3dCa/XzOyZX7RI24jInRe/e6nkE2Dj25AuDzzKzwxQ==" workbookSaltValue="wqrMyKM/LHXVAwl44Upk8w==" workbookSpinCount="100000" lockStructure="1"/>
  <bookViews>
    <workbookView xWindow="0" yWindow="0" windowWidth="19200" windowHeight="6555" xr2:uid="{00000000-000D-0000-FFFF-FFFF00000000}"/>
  </bookViews>
  <sheets>
    <sheet name="Formula tailoring"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0" i="4" l="1"/>
  <c r="AJ30" i="4" s="1"/>
  <c r="AK30" i="4" s="1"/>
  <c r="AI26" i="4"/>
  <c r="AJ26" i="4" s="1"/>
  <c r="AK26" i="4" s="1"/>
  <c r="AI22" i="4"/>
  <c r="AJ22" i="4" s="1"/>
  <c r="AK22" i="4" s="1"/>
  <c r="AO30" i="4" l="1"/>
  <c r="AN30" i="4"/>
  <c r="AM30" i="4"/>
  <c r="AO26" i="4"/>
  <c r="AN26" i="4"/>
  <c r="AM26" i="4"/>
  <c r="AO22" i="4"/>
  <c r="AM22" i="4"/>
  <c r="AN22" i="4"/>
</calcChain>
</file>

<file path=xl/sharedStrings.xml><?xml version="1.0" encoding="utf-8"?>
<sst xmlns="http://schemas.openxmlformats.org/spreadsheetml/2006/main" count="115" uniqueCount="78">
  <si>
    <t xml:space="preserve"> </t>
  </si>
  <si>
    <t>Formula Name</t>
  </si>
  <si>
    <t>Can Yield (fl oz)</t>
  </si>
  <si>
    <t>Cans of powdered formula to issue</t>
  </si>
  <si>
    <t>Similac Advance</t>
  </si>
  <si>
    <t>Similac Sensitive</t>
  </si>
  <si>
    <t>Similac Total Comfort</t>
  </si>
  <si>
    <t>Similac Alimentum</t>
  </si>
  <si>
    <t>Enfamil Nutramigen</t>
  </si>
  <si>
    <t>Gerber Extensive HA</t>
  </si>
  <si>
    <t>IPN</t>
  </si>
  <si>
    <t>PurAmino</t>
  </si>
  <si>
    <t>Pregestimil</t>
  </si>
  <si>
    <t>Similac Soy Isomil</t>
  </si>
  <si>
    <t>IPN or IPN+*</t>
  </si>
  <si>
    <t>4 (1-3 mo)</t>
  </si>
  <si>
    <t>5 (4-5 mo)</t>
  </si>
  <si>
    <t>5 (1-3 mo)</t>
  </si>
  <si>
    <t>6 (4-5 mo)</t>
  </si>
  <si>
    <t>4 (4-5 mo)</t>
  </si>
  <si>
    <t>*Since the maximum formula issuance amount varies by age, the pink range denotes can amounts that can be issued in the IPN category for some, but not all age ranges. Refer to the chart for which age ranges allow for the denoted can issuance in the IPN category</t>
  </si>
  <si>
    <t>Infant Partially (mostly) Nursing (IPN)</t>
  </si>
  <si>
    <t>Infant Partially (minimally) Nursing Plus (IPN+)</t>
  </si>
  <si>
    <t>Ounces Per Day</t>
  </si>
  <si>
    <t>Total Ounces</t>
  </si>
  <si>
    <t>Category</t>
  </si>
  <si>
    <t>Age (in months)</t>
  </si>
  <si>
    <t>Can Yield (in ounces)</t>
  </si>
  <si>
    <t>Infants who are not receiving formula shall be assigned the IEN category</t>
  </si>
  <si>
    <t>Powdered Formula</t>
  </si>
  <si>
    <t>Concentrate Formula</t>
  </si>
  <si>
    <t>0-3 mo.</t>
  </si>
  <si>
    <t>4-5 mo.</t>
  </si>
  <si>
    <t>6-11 mo.</t>
  </si>
  <si>
    <t>0-4 wks.</t>
  </si>
  <si>
    <t>1-3 mo.</t>
  </si>
  <si>
    <t>Concentrate</t>
  </si>
  <si>
    <t>823 oz</t>
  </si>
  <si>
    <t>896 oz</t>
  </si>
  <si>
    <t>630 oz</t>
  </si>
  <si>
    <t>104 oz</t>
  </si>
  <si>
    <t>388 oz</t>
  </si>
  <si>
    <t>460 oz</t>
  </si>
  <si>
    <t>315 oz</t>
  </si>
  <si>
    <t>832 oz</t>
  </si>
  <si>
    <t>913 oz</t>
  </si>
  <si>
    <t>643 oz</t>
  </si>
  <si>
    <t>384 oz</t>
  </si>
  <si>
    <t>474 oz</t>
  </si>
  <si>
    <t>338 oz</t>
  </si>
  <si>
    <t>Powder</t>
  </si>
  <si>
    <t>870 oz</t>
  </si>
  <si>
    <t>960 oz</t>
  </si>
  <si>
    <t>696 oz</t>
  </si>
  <si>
    <t>435 oz</t>
  </si>
  <si>
    <t>522 oz</t>
  </si>
  <si>
    <t>Reconstituted formula maximums by age and category</t>
  </si>
  <si>
    <t>IPN+/IFF</t>
  </si>
  <si>
    <t xml:space="preserve">Ready-to-Feed </t>
  </si>
  <si>
    <t>Ready-to-Feed Formula</t>
  </si>
  <si>
    <t>The calculator below can assist with the tailoring calculation for formulas not included in this tailoring cheat sheet. Enter the values into the highlighted fields (ounces of formula the infant is consuming per day, the age of the infant, and the can yield for the formula of interest. Be sure to use the correct calculator for the form of the formula of interest. The calculator will identify how many cans need to be issued per month and the category that will need to be assigned for the infant to receive that many cans of the formula. Please note that the 'age' entered should be the age of the infant on the first date to use for the benefit month. It is also important to note that if you are issuing multiple months of benefits, the maximum formula issuance may vary by month based on the infant's age. For example, if an infant is 4 months old and is being issued 3 months of benefits, the maximum amount of formula in the 4-5 month range will be different from the maximum for the age of 6 months.</t>
  </si>
  <si>
    <t>The formula calculators above only calculate full months of formula issuance. To calculate partial month issuances (starter packages, category changes mid-month), use the following calculation:</t>
  </si>
  <si>
    <r>
      <t xml:space="preserve">[(# of oz. consumed per day) x (# days in the benefit period)] / (can yield) = </t>
    </r>
    <r>
      <rPr>
        <b/>
        <sz val="11"/>
        <color theme="1"/>
        <rFont val="Calibri"/>
        <family val="2"/>
        <scheme val="minor"/>
      </rPr>
      <t># of cans</t>
    </r>
  </si>
  <si>
    <t>Amount of formula (in ounces) infant is currently consuming per day (24 hours)</t>
  </si>
  <si>
    <t>Elecare Infant</t>
  </si>
  <si>
    <t>Alfamino Infant</t>
  </si>
  <si>
    <t>Neocate Infant</t>
  </si>
  <si>
    <t>Number of Cans**</t>
  </si>
  <si>
    <t>-</t>
  </si>
  <si>
    <t>**</t>
  </si>
  <si>
    <t>Infants who are in the IPN category in the first month of life will receive a maximum of 104 ounces of formula for that month</t>
  </si>
  <si>
    <t>Maximum cans for an IPN+ infant</t>
  </si>
  <si>
    <t>0-3 months</t>
  </si>
  <si>
    <t>4-5 months</t>
  </si>
  <si>
    <t>6-11 months</t>
  </si>
  <si>
    <r>
      <t xml:space="preserve">If this cell is </t>
    </r>
    <r>
      <rPr>
        <sz val="11"/>
        <color rgb="FFFF0000"/>
        <rFont val="Calibri"/>
        <family val="2"/>
        <scheme val="minor"/>
      </rPr>
      <t>red</t>
    </r>
    <r>
      <rPr>
        <sz val="11"/>
        <color theme="1"/>
        <rFont val="Calibri"/>
        <family val="2"/>
        <scheme val="minor"/>
      </rPr>
      <t>, this indicates that the amount of formula listed in the cell exceeds the allowable amount that HANDS will issue for the infant's age. Reference 'maximum cans' for additional information</t>
    </r>
  </si>
  <si>
    <t>Similac NeoSure</t>
  </si>
  <si>
    <t>Enfamil EnfaCare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</si>
</sst>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1"/>
      <color rgb="FFFF0000"/>
      <name val="Calibri"/>
      <family val="2"/>
      <scheme val="minor"/>
    </font>
  </fonts>
  <fills count="8">
    <fill>
      <patternFill patternType="none"/>
    </fill>
    <fill>
      <patternFill patternType="gray125"/>
    </fill>
    <fill>
      <patternFill patternType="solid">
        <fgColor theme="9" tint="0.39997558519241921"/>
        <bgColor indexed="64"/>
      </patternFill>
    </fill>
    <fill>
      <patternFill patternType="solid">
        <fgColor rgb="FFFF99CC"/>
        <bgColor indexed="64"/>
      </patternFill>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130">
    <xf numFmtId="0" fontId="0" fillId="0" borderId="0" xfId="0"/>
    <xf numFmtId="0" fontId="0" fillId="0" borderId="0" xfId="0" applyBorder="1"/>
    <xf numFmtId="0" fontId="0" fillId="0" borderId="0" xfId="0" applyAlignment="1">
      <alignment vertical="center"/>
    </xf>
    <xf numFmtId="0" fontId="0" fillId="0" borderId="0" xfId="0" applyAlignment="1">
      <alignment vertical="center" wrapText="1"/>
    </xf>
    <xf numFmtId="0" fontId="0" fillId="0" borderId="0" xfId="0"/>
    <xf numFmtId="0" fontId="0" fillId="0" borderId="0" xfId="0" applyProtection="1"/>
    <xf numFmtId="0" fontId="0" fillId="0" borderId="1" xfId="0" applyBorder="1" applyAlignment="1" applyProtection="1">
      <alignment horizontal="center"/>
    </xf>
    <xf numFmtId="0" fontId="1" fillId="0" borderId="1" xfId="0" applyFont="1" applyBorder="1" applyAlignment="1" applyProtection="1">
      <alignment horizontal="center"/>
    </xf>
    <xf numFmtId="0" fontId="0" fillId="6" borderId="34" xfId="0" applyFill="1" applyBorder="1" applyAlignment="1" applyProtection="1"/>
    <xf numFmtId="0" fontId="0" fillId="0" borderId="1" xfId="0" applyBorder="1" applyProtection="1"/>
    <xf numFmtId="0" fontId="0" fillId="6" borderId="36" xfId="0" applyFill="1" applyBorder="1" applyAlignment="1" applyProtection="1"/>
    <xf numFmtId="0" fontId="0" fillId="7" borderId="37" xfId="0" applyFill="1" applyBorder="1" applyAlignment="1" applyProtection="1">
      <alignment horizontal="center"/>
    </xf>
    <xf numFmtId="0" fontId="0" fillId="7" borderId="38" xfId="0" applyFill="1" applyBorder="1" applyAlignment="1" applyProtection="1">
      <alignment horizontal="center"/>
    </xf>
    <xf numFmtId="0" fontId="0" fillId="7" borderId="39" xfId="0" applyFill="1" applyBorder="1" applyAlignment="1" applyProtection="1">
      <alignment horizontal="center"/>
    </xf>
    <xf numFmtId="0" fontId="0" fillId="0" borderId="42" xfId="0" applyBorder="1" applyProtection="1"/>
    <xf numFmtId="0" fontId="0" fillId="0" borderId="27" xfId="0" applyFill="1" applyBorder="1" applyAlignment="1" applyProtection="1">
      <alignment horizontal="center"/>
    </xf>
    <xf numFmtId="0" fontId="0" fillId="0" borderId="28" xfId="0" applyFill="1" applyBorder="1" applyAlignment="1" applyProtection="1">
      <alignment horizontal="center"/>
    </xf>
    <xf numFmtId="0" fontId="0" fillId="0" borderId="29" xfId="0" applyFill="1" applyBorder="1" applyAlignment="1" applyProtection="1">
      <alignment horizontal="center"/>
    </xf>
    <xf numFmtId="0" fontId="0" fillId="0" borderId="35" xfId="0" applyBorder="1" applyProtection="1"/>
    <xf numFmtId="0" fontId="0" fillId="0" borderId="40" xfId="0" applyFill="1" applyBorder="1" applyAlignment="1" applyProtection="1">
      <alignment horizontal="center"/>
    </xf>
    <xf numFmtId="0" fontId="0" fillId="0" borderId="14" xfId="0" applyFill="1" applyBorder="1" applyAlignment="1" applyProtection="1">
      <alignment horizontal="center"/>
    </xf>
    <xf numFmtId="0" fontId="0" fillId="0" borderId="41" xfId="0" applyFill="1" applyBorder="1" applyAlignment="1" applyProtection="1">
      <alignment horizontal="center"/>
    </xf>
    <xf numFmtId="0" fontId="0" fillId="0" borderId="33" xfId="0" applyBorder="1" applyProtection="1"/>
    <xf numFmtId="0" fontId="0" fillId="0" borderId="30" xfId="0" applyFill="1" applyBorder="1" applyAlignment="1" applyProtection="1">
      <alignment horizontal="center"/>
    </xf>
    <xf numFmtId="0" fontId="0" fillId="0" borderId="31" xfId="0" applyFill="1" applyBorder="1" applyAlignment="1" applyProtection="1">
      <alignment horizontal="center"/>
    </xf>
    <xf numFmtId="0" fontId="0" fillId="0" borderId="32" xfId="0" applyFill="1" applyBorder="1" applyAlignment="1" applyProtection="1">
      <alignment horizontal="center"/>
    </xf>
    <xf numFmtId="0" fontId="0" fillId="0" borderId="0" xfId="0" applyAlignment="1" applyProtection="1">
      <alignment vertical="center" wrapText="1"/>
    </xf>
    <xf numFmtId="0" fontId="0" fillId="0" borderId="0" xfId="0" applyBorder="1" applyProtection="1"/>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0" fillId="0" borderId="0" xfId="0" applyFill="1" applyBorder="1" applyAlignment="1" applyProtection="1">
      <alignment horizontal="center"/>
    </xf>
    <xf numFmtId="0" fontId="2" fillId="0" borderId="31" xfId="0" applyFont="1" applyBorder="1" applyAlignment="1" applyProtection="1">
      <alignment horizontal="center" vertical="center"/>
    </xf>
    <xf numFmtId="0" fontId="2" fillId="0" borderId="32" xfId="0" applyFon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right"/>
    </xf>
    <xf numFmtId="0" fontId="2" fillId="5" borderId="30" xfId="0" applyFont="1" applyFill="1" applyBorder="1" applyAlignment="1" applyProtection="1">
      <alignment horizontal="center" vertical="center"/>
      <protection locked="0"/>
    </xf>
    <xf numFmtId="0" fontId="2" fillId="5" borderId="31" xfId="0" applyFont="1" applyFill="1" applyBorder="1" applyAlignment="1" applyProtection="1">
      <alignment horizontal="center" vertical="center"/>
      <protection locked="0"/>
    </xf>
    <xf numFmtId="0" fontId="0" fillId="0" borderId="1" xfId="0" applyBorder="1" applyAlignment="1" applyProtection="1">
      <alignment horizontal="center" vertical="center"/>
    </xf>
    <xf numFmtId="0" fontId="1" fillId="0" borderId="0" xfId="0" applyFont="1" applyAlignment="1">
      <alignment horizontal="right"/>
    </xf>
    <xf numFmtId="0" fontId="0" fillId="0" borderId="18" xfId="0" applyBorder="1" applyAlignment="1"/>
    <xf numFmtId="0" fontId="2" fillId="0" borderId="27"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2" borderId="3"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0" fillId="4" borderId="10" xfId="0" applyFill="1" applyBorder="1" applyAlignment="1" applyProtection="1">
      <alignment horizontal="center" vertical="center"/>
    </xf>
    <xf numFmtId="0" fontId="0" fillId="4" borderId="12" xfId="0"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11" xfId="0"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0" fillId="3" borderId="11"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0" fillId="2" borderId="1" xfId="0" applyFill="1" applyBorder="1" applyAlignment="1" applyProtection="1">
      <alignment horizontal="center" vertical="center"/>
    </xf>
    <xf numFmtId="0" fontId="1" fillId="3" borderId="4" xfId="0" applyFont="1" applyFill="1" applyBorder="1" applyAlignment="1" applyProtection="1">
      <alignment horizontal="center"/>
    </xf>
    <xf numFmtId="0" fontId="1" fillId="3" borderId="13" xfId="0" applyFont="1" applyFill="1" applyBorder="1" applyAlignment="1" applyProtection="1">
      <alignment horizontal="center"/>
    </xf>
    <xf numFmtId="0" fontId="1" fillId="3" borderId="5" xfId="0" applyFont="1" applyFill="1" applyBorder="1" applyAlignment="1" applyProtection="1">
      <alignment horizontal="center"/>
    </xf>
    <xf numFmtId="0" fontId="1" fillId="4" borderId="3" xfId="0" applyFont="1" applyFill="1" applyBorder="1" applyAlignment="1" applyProtection="1">
      <alignment horizontal="center"/>
    </xf>
    <xf numFmtId="0" fontId="1" fillId="4" borderId="2" xfId="0" applyFont="1" applyFill="1" applyBorder="1" applyAlignment="1" applyProtection="1">
      <alignment horizontal="center"/>
    </xf>
    <xf numFmtId="0" fontId="1" fillId="4" borderId="7" xfId="0" applyFont="1" applyFill="1" applyBorder="1" applyAlignment="1" applyProtection="1">
      <alignment horizontal="center"/>
    </xf>
    <xf numFmtId="0" fontId="0" fillId="4" borderId="1" xfId="0" applyFill="1" applyBorder="1" applyAlignment="1" applyProtection="1">
      <alignment horizontal="center" vertical="center"/>
    </xf>
    <xf numFmtId="0" fontId="0" fillId="3" borderId="1" xfId="0" applyFill="1" applyBorder="1" applyAlignment="1" applyProtection="1">
      <alignment horizontal="center" vertical="center"/>
    </xf>
    <xf numFmtId="0" fontId="4" fillId="0" borderId="21" xfId="0" applyFont="1" applyBorder="1" applyAlignment="1" applyProtection="1">
      <alignment horizontal="center"/>
    </xf>
    <xf numFmtId="0" fontId="0" fillId="6" borderId="24" xfId="0" applyFill="1" applyBorder="1" applyAlignment="1" applyProtection="1">
      <alignment horizontal="center" vertical="center"/>
    </xf>
    <xf numFmtId="0" fontId="0" fillId="6" borderId="25" xfId="0" applyFill="1" applyBorder="1" applyAlignment="1" applyProtection="1">
      <alignment horizontal="center" vertical="center"/>
    </xf>
    <xf numFmtId="0" fontId="0" fillId="6" borderId="26" xfId="0" applyFill="1" applyBorder="1" applyAlignment="1" applyProtection="1">
      <alignment horizontal="center" vertical="center"/>
    </xf>
    <xf numFmtId="0" fontId="0" fillId="0" borderId="0" xfId="0" applyAlignment="1" applyProtection="1">
      <alignment horizontal="left" vertical="center" wrapText="1"/>
    </xf>
    <xf numFmtId="0" fontId="4" fillId="0" borderId="21" xfId="0" applyFont="1" applyBorder="1" applyAlignment="1" applyProtection="1">
      <alignment horizontal="center" vertical="center" wrapText="1"/>
    </xf>
    <xf numFmtId="0" fontId="1" fillId="7" borderId="15" xfId="0" applyFont="1" applyFill="1" applyBorder="1" applyAlignment="1" applyProtection="1">
      <alignment horizontal="center" vertical="center" wrapText="1"/>
    </xf>
    <xf numFmtId="0" fontId="1" fillId="7" borderId="16" xfId="0" applyFont="1" applyFill="1" applyBorder="1" applyAlignment="1" applyProtection="1">
      <alignment horizontal="center" vertical="center" wrapText="1"/>
    </xf>
    <xf numFmtId="0" fontId="1" fillId="7" borderId="17" xfId="0" applyFont="1" applyFill="1" applyBorder="1" applyAlignment="1" applyProtection="1">
      <alignment horizontal="center" vertical="center" wrapText="1"/>
    </xf>
    <xf numFmtId="0" fontId="1" fillId="7" borderId="18" xfId="0" applyFont="1" applyFill="1" applyBorder="1" applyAlignment="1" applyProtection="1">
      <alignment horizontal="center" vertical="center" wrapText="1"/>
    </xf>
    <xf numFmtId="0" fontId="1" fillId="7" borderId="0" xfId="0" applyFont="1" applyFill="1" applyBorder="1" applyAlignment="1" applyProtection="1">
      <alignment horizontal="center" vertical="center" wrapText="1"/>
    </xf>
    <xf numFmtId="0" fontId="1" fillId="7" borderId="19" xfId="0" applyFont="1" applyFill="1" applyBorder="1" applyAlignment="1" applyProtection="1">
      <alignment horizontal="center" vertical="center" wrapText="1"/>
    </xf>
    <xf numFmtId="0" fontId="1" fillId="7" borderId="20" xfId="0" applyFont="1" applyFill="1" applyBorder="1" applyAlignment="1" applyProtection="1">
      <alignment horizontal="center" vertical="center" wrapText="1"/>
    </xf>
    <xf numFmtId="0" fontId="1" fillId="7" borderId="21" xfId="0" applyFont="1" applyFill="1" applyBorder="1" applyAlignment="1" applyProtection="1">
      <alignment horizontal="center" vertical="center" wrapText="1"/>
    </xf>
    <xf numFmtId="0" fontId="1" fillId="7" borderId="22" xfId="0" applyFont="1" applyFill="1" applyBorder="1" applyAlignment="1" applyProtection="1">
      <alignment horizontal="center" vertical="center" wrapText="1"/>
    </xf>
    <xf numFmtId="0" fontId="0" fillId="2" borderId="4"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10" xfId="0" applyFill="1" applyBorder="1" applyAlignment="1" applyProtection="1">
      <alignment horizontal="center" vertical="center"/>
    </xf>
    <xf numFmtId="0" fontId="0" fillId="3" borderId="11" xfId="0" applyFill="1" applyBorder="1" applyAlignment="1" applyProtection="1">
      <alignment horizontal="center" vertical="center"/>
    </xf>
    <xf numFmtId="0" fontId="0" fillId="3" borderId="12" xfId="0" applyFill="1" applyBorder="1" applyAlignment="1" applyProtection="1">
      <alignment horizontal="center" vertical="center"/>
    </xf>
    <xf numFmtId="0" fontId="1" fillId="4" borderId="4" xfId="0" applyFont="1" applyFill="1" applyBorder="1" applyAlignment="1" applyProtection="1">
      <alignment horizontal="center"/>
    </xf>
    <xf numFmtId="0" fontId="1" fillId="4" borderId="13" xfId="0" applyFont="1" applyFill="1" applyBorder="1" applyAlignment="1" applyProtection="1">
      <alignment horizontal="center"/>
    </xf>
    <xf numFmtId="0" fontId="1" fillId="4" borderId="5" xfId="0" applyFont="1" applyFill="1" applyBorder="1" applyAlignment="1" applyProtection="1">
      <alignment horizontal="center"/>
    </xf>
    <xf numFmtId="0" fontId="1" fillId="2" borderId="1" xfId="0" applyFont="1" applyFill="1" applyBorder="1" applyAlignment="1" applyProtection="1">
      <alignment horizontal="center"/>
    </xf>
    <xf numFmtId="0" fontId="0" fillId="2" borderId="6" xfId="0" applyFill="1" applyBorder="1" applyAlignment="1" applyProtection="1">
      <alignment horizontal="center" vertical="center"/>
    </xf>
    <xf numFmtId="0" fontId="0" fillId="2" borderId="23" xfId="0" applyFill="1" applyBorder="1" applyAlignment="1" applyProtection="1">
      <alignment horizontal="center" vertical="center"/>
    </xf>
    <xf numFmtId="0" fontId="0" fillId="2" borderId="14" xfId="0" applyFill="1" applyBorder="1" applyAlignment="1" applyProtection="1">
      <alignment horizontal="center" vertical="center"/>
    </xf>
    <xf numFmtId="0" fontId="1" fillId="2" borderId="4" xfId="0" applyFont="1" applyFill="1" applyBorder="1" applyAlignment="1" applyProtection="1">
      <alignment horizontal="center"/>
    </xf>
    <xf numFmtId="0" fontId="1" fillId="2" borderId="13" xfId="0" applyFont="1" applyFill="1" applyBorder="1" applyAlignment="1" applyProtection="1">
      <alignment horizontal="center"/>
    </xf>
    <xf numFmtId="0" fontId="1" fillId="2" borderId="5" xfId="0" applyFont="1" applyFill="1" applyBorder="1" applyAlignment="1" applyProtection="1">
      <alignment horizontal="center"/>
    </xf>
    <xf numFmtId="0" fontId="1" fillId="0" borderId="1" xfId="0" applyFont="1" applyBorder="1" applyAlignment="1" applyProtection="1">
      <alignment horizontal="center"/>
    </xf>
    <xf numFmtId="0" fontId="1" fillId="0" borderId="1" xfId="0" applyFont="1" applyBorder="1" applyAlignment="1" applyProtection="1">
      <alignment horizontal="center" vertical="center"/>
    </xf>
    <xf numFmtId="0" fontId="1" fillId="0" borderId="6" xfId="0" applyFont="1" applyBorder="1" applyAlignment="1" applyProtection="1">
      <alignment horizontal="center" vertical="center"/>
    </xf>
    <xf numFmtId="0" fontId="0" fillId="4" borderId="4" xfId="0" applyFill="1" applyBorder="1" applyAlignment="1" applyProtection="1">
      <alignment horizontal="center" vertical="center"/>
    </xf>
    <xf numFmtId="0" fontId="0" fillId="4" borderId="13" xfId="0" applyFill="1" applyBorder="1" applyAlignment="1" applyProtection="1">
      <alignment horizontal="center" vertical="center"/>
    </xf>
    <xf numFmtId="0" fontId="0" fillId="4" borderId="5"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8" xfId="0"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21" xfId="0" applyFont="1" applyBorder="1" applyAlignment="1" applyProtection="1">
      <alignment horizontal="center" vertical="center"/>
    </xf>
  </cellXfs>
  <cellStyles count="1">
    <cellStyle name="Normal" xfId="0" builtinId="0"/>
  </cellStyles>
  <dxfs count="7">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74"/>
  <sheetViews>
    <sheetView showGridLines="0" tabSelected="1" zoomScaleNormal="100" workbookViewId="0">
      <selection activeCell="H8" sqref="H8:J11"/>
    </sheetView>
  </sheetViews>
  <sheetFormatPr defaultRowHeight="14.25" x14ac:dyDescent="0.45"/>
  <cols>
    <col min="1" max="1" width="22.265625" customWidth="1"/>
    <col min="2" max="2" width="14.73046875" customWidth="1"/>
    <col min="3" max="30" width="4.265625" customWidth="1"/>
    <col min="31" max="31" width="6.3984375" customWidth="1"/>
    <col min="32" max="32" width="14.53125" customWidth="1"/>
    <col min="33" max="33" width="14.73046875" bestFit="1" customWidth="1"/>
    <col min="34" max="34" width="18.53125" customWidth="1"/>
    <col min="35" max="35" width="16.9296875" customWidth="1"/>
    <col min="36" max="36" width="13.9296875" customWidth="1"/>
    <col min="37" max="37" width="11.33203125" customWidth="1"/>
    <col min="38" max="38" width="10.73046875" customWidth="1"/>
    <col min="39" max="41" width="11.796875" customWidth="1"/>
    <col min="42" max="43" width="13.9296875" bestFit="1" customWidth="1"/>
  </cols>
  <sheetData>
    <row r="1" spans="1:40" x14ac:dyDescent="0.45">
      <c r="A1" s="5" t="s">
        <v>0</v>
      </c>
      <c r="B1" s="5"/>
      <c r="C1" s="117" t="s">
        <v>63</v>
      </c>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5"/>
      <c r="AF1" s="128" t="s">
        <v>56</v>
      </c>
      <c r="AG1" s="128"/>
      <c r="AH1" s="128"/>
      <c r="AI1" s="128"/>
      <c r="AJ1" s="128"/>
      <c r="AK1" s="128"/>
      <c r="AL1" s="128"/>
      <c r="AM1" s="128"/>
    </row>
    <row r="2" spans="1:40" ht="14.65" thickBot="1" x14ac:dyDescent="0.5">
      <c r="A2" s="5"/>
      <c r="B2" s="5"/>
      <c r="C2" s="38">
        <v>1</v>
      </c>
      <c r="D2" s="38">
        <v>2</v>
      </c>
      <c r="E2" s="38">
        <v>3</v>
      </c>
      <c r="F2" s="38">
        <v>4</v>
      </c>
      <c r="G2" s="38">
        <v>5</v>
      </c>
      <c r="H2" s="38">
        <v>6</v>
      </c>
      <c r="I2" s="38">
        <v>7</v>
      </c>
      <c r="J2" s="38">
        <v>8</v>
      </c>
      <c r="K2" s="38">
        <v>9</v>
      </c>
      <c r="L2" s="38">
        <v>10</v>
      </c>
      <c r="M2" s="38">
        <v>11</v>
      </c>
      <c r="N2" s="38">
        <v>12</v>
      </c>
      <c r="O2" s="38">
        <v>13</v>
      </c>
      <c r="P2" s="38">
        <v>14</v>
      </c>
      <c r="Q2" s="38">
        <v>15</v>
      </c>
      <c r="R2" s="38">
        <v>16</v>
      </c>
      <c r="S2" s="38">
        <v>17</v>
      </c>
      <c r="T2" s="38">
        <v>18</v>
      </c>
      <c r="U2" s="38">
        <v>19</v>
      </c>
      <c r="V2" s="38">
        <v>20</v>
      </c>
      <c r="W2" s="38">
        <v>21</v>
      </c>
      <c r="X2" s="38">
        <v>22</v>
      </c>
      <c r="Y2" s="38">
        <v>23</v>
      </c>
      <c r="Z2" s="38">
        <v>24</v>
      </c>
      <c r="AA2" s="38">
        <v>25</v>
      </c>
      <c r="AB2" s="38">
        <v>26</v>
      </c>
      <c r="AC2" s="38">
        <v>27</v>
      </c>
      <c r="AD2" s="38">
        <v>28</v>
      </c>
      <c r="AE2" s="5"/>
      <c r="AF2" s="129"/>
      <c r="AG2" s="129"/>
      <c r="AH2" s="129"/>
      <c r="AI2" s="129"/>
      <c r="AJ2" s="129"/>
      <c r="AK2" s="129"/>
      <c r="AL2" s="129"/>
      <c r="AM2" s="129"/>
    </row>
    <row r="3" spans="1:40" ht="14.65" thickBot="1" x14ac:dyDescent="0.5">
      <c r="A3" s="7" t="s">
        <v>1</v>
      </c>
      <c r="B3" s="7" t="s">
        <v>2</v>
      </c>
      <c r="C3" s="118" t="s">
        <v>3</v>
      </c>
      <c r="D3" s="118"/>
      <c r="E3" s="118"/>
      <c r="F3" s="118"/>
      <c r="G3" s="118"/>
      <c r="H3" s="118"/>
      <c r="I3" s="118"/>
      <c r="J3" s="118"/>
      <c r="K3" s="119"/>
      <c r="L3" s="119"/>
      <c r="M3" s="119"/>
      <c r="N3" s="118"/>
      <c r="O3" s="118"/>
      <c r="P3" s="118"/>
      <c r="Q3" s="119"/>
      <c r="R3" s="119"/>
      <c r="S3" s="119"/>
      <c r="T3" s="118"/>
      <c r="U3" s="118"/>
      <c r="V3" s="118"/>
      <c r="W3" s="118"/>
      <c r="X3" s="118"/>
      <c r="Y3" s="118"/>
      <c r="Z3" s="118"/>
      <c r="AA3" s="118"/>
      <c r="AB3" s="118"/>
      <c r="AC3" s="118"/>
      <c r="AD3" s="118"/>
      <c r="AE3" s="5"/>
      <c r="AF3" s="8"/>
      <c r="AG3" s="84" t="s">
        <v>10</v>
      </c>
      <c r="AH3" s="85"/>
      <c r="AI3" s="85"/>
      <c r="AJ3" s="86"/>
      <c r="AK3" s="84" t="s">
        <v>57</v>
      </c>
      <c r="AL3" s="85"/>
      <c r="AM3" s="86"/>
    </row>
    <row r="4" spans="1:40" ht="14.65" customHeight="1" thickBot="1" x14ac:dyDescent="0.5">
      <c r="A4" s="9" t="s">
        <v>4</v>
      </c>
      <c r="B4" s="6">
        <v>90</v>
      </c>
      <c r="C4" s="56">
        <v>1</v>
      </c>
      <c r="D4" s="57"/>
      <c r="E4" s="56">
        <v>2</v>
      </c>
      <c r="F4" s="62"/>
      <c r="G4" s="57"/>
      <c r="H4" s="56">
        <v>3</v>
      </c>
      <c r="I4" s="62"/>
      <c r="J4" s="57"/>
      <c r="K4" s="56">
        <v>4</v>
      </c>
      <c r="L4" s="62"/>
      <c r="M4" s="57"/>
      <c r="N4" s="65" t="s">
        <v>16</v>
      </c>
      <c r="O4" s="66"/>
      <c r="P4" s="67"/>
      <c r="Q4" s="47">
        <v>6</v>
      </c>
      <c r="R4" s="48"/>
      <c r="S4" s="49"/>
      <c r="T4" s="47">
        <v>7</v>
      </c>
      <c r="U4" s="48"/>
      <c r="V4" s="49"/>
      <c r="W4" s="47">
        <v>8</v>
      </c>
      <c r="X4" s="48"/>
      <c r="Y4" s="49"/>
      <c r="Z4" s="47">
        <v>9</v>
      </c>
      <c r="AA4" s="48"/>
      <c r="AB4" s="49"/>
      <c r="AC4" s="47">
        <v>10</v>
      </c>
      <c r="AD4" s="49"/>
      <c r="AE4" s="5"/>
      <c r="AF4" s="10"/>
      <c r="AG4" s="11" t="s">
        <v>34</v>
      </c>
      <c r="AH4" s="12" t="s">
        <v>35</v>
      </c>
      <c r="AI4" s="12" t="s">
        <v>32</v>
      </c>
      <c r="AJ4" s="13" t="s">
        <v>33</v>
      </c>
      <c r="AK4" s="11" t="s">
        <v>31</v>
      </c>
      <c r="AL4" s="12" t="s">
        <v>32</v>
      </c>
      <c r="AM4" s="13" t="s">
        <v>33</v>
      </c>
    </row>
    <row r="5" spans="1:40" x14ac:dyDescent="0.45">
      <c r="A5" s="9" t="s">
        <v>13</v>
      </c>
      <c r="B5" s="6">
        <v>90</v>
      </c>
      <c r="C5" s="58"/>
      <c r="D5" s="59"/>
      <c r="E5" s="58"/>
      <c r="F5" s="63"/>
      <c r="G5" s="59"/>
      <c r="H5" s="58"/>
      <c r="I5" s="63"/>
      <c r="J5" s="59"/>
      <c r="K5" s="58"/>
      <c r="L5" s="63"/>
      <c r="M5" s="59"/>
      <c r="N5" s="68"/>
      <c r="O5" s="69"/>
      <c r="P5" s="70"/>
      <c r="Q5" s="50"/>
      <c r="R5" s="51"/>
      <c r="S5" s="52"/>
      <c r="T5" s="50"/>
      <c r="U5" s="51"/>
      <c r="V5" s="52"/>
      <c r="W5" s="50"/>
      <c r="X5" s="51"/>
      <c r="Y5" s="52"/>
      <c r="Z5" s="50"/>
      <c r="AA5" s="51"/>
      <c r="AB5" s="52"/>
      <c r="AC5" s="50"/>
      <c r="AD5" s="52"/>
      <c r="AE5" s="5"/>
      <c r="AF5" s="14" t="s">
        <v>50</v>
      </c>
      <c r="AG5" s="15" t="s">
        <v>40</v>
      </c>
      <c r="AH5" s="16" t="s">
        <v>54</v>
      </c>
      <c r="AI5" s="16" t="s">
        <v>55</v>
      </c>
      <c r="AJ5" s="17" t="s">
        <v>47</v>
      </c>
      <c r="AK5" s="15" t="s">
        <v>51</v>
      </c>
      <c r="AL5" s="16" t="s">
        <v>52</v>
      </c>
      <c r="AM5" s="17" t="s">
        <v>53</v>
      </c>
    </row>
    <row r="6" spans="1:40" x14ac:dyDescent="0.45">
      <c r="A6" s="9" t="s">
        <v>5</v>
      </c>
      <c r="B6" s="6">
        <v>90</v>
      </c>
      <c r="C6" s="58"/>
      <c r="D6" s="59"/>
      <c r="E6" s="58"/>
      <c r="F6" s="63"/>
      <c r="G6" s="59"/>
      <c r="H6" s="58"/>
      <c r="I6" s="63"/>
      <c r="J6" s="59"/>
      <c r="K6" s="58"/>
      <c r="L6" s="63"/>
      <c r="M6" s="59"/>
      <c r="N6" s="68"/>
      <c r="O6" s="69"/>
      <c r="P6" s="70"/>
      <c r="Q6" s="50"/>
      <c r="R6" s="51"/>
      <c r="S6" s="52"/>
      <c r="T6" s="50"/>
      <c r="U6" s="51"/>
      <c r="V6" s="52"/>
      <c r="W6" s="50"/>
      <c r="X6" s="51"/>
      <c r="Y6" s="52"/>
      <c r="Z6" s="50"/>
      <c r="AA6" s="51"/>
      <c r="AB6" s="52"/>
      <c r="AC6" s="50"/>
      <c r="AD6" s="52"/>
      <c r="AE6" s="5"/>
      <c r="AF6" s="18" t="s">
        <v>36</v>
      </c>
      <c r="AG6" s="19" t="s">
        <v>40</v>
      </c>
      <c r="AH6" s="20" t="s">
        <v>41</v>
      </c>
      <c r="AI6" s="20" t="s">
        <v>42</v>
      </c>
      <c r="AJ6" s="21" t="s">
        <v>43</v>
      </c>
      <c r="AK6" s="19" t="s">
        <v>37</v>
      </c>
      <c r="AL6" s="20" t="s">
        <v>38</v>
      </c>
      <c r="AM6" s="21" t="s">
        <v>39</v>
      </c>
    </row>
    <row r="7" spans="1:40" ht="14.65" thickBot="1" x14ac:dyDescent="0.5">
      <c r="A7" s="9" t="s">
        <v>6</v>
      </c>
      <c r="B7" s="6">
        <v>90</v>
      </c>
      <c r="C7" s="60"/>
      <c r="D7" s="61"/>
      <c r="E7" s="60"/>
      <c r="F7" s="64"/>
      <c r="G7" s="61"/>
      <c r="H7" s="60"/>
      <c r="I7" s="64"/>
      <c r="J7" s="61"/>
      <c r="K7" s="60"/>
      <c r="L7" s="64"/>
      <c r="M7" s="61"/>
      <c r="N7" s="71"/>
      <c r="O7" s="72"/>
      <c r="P7" s="73"/>
      <c r="Q7" s="53"/>
      <c r="R7" s="54"/>
      <c r="S7" s="55"/>
      <c r="T7" s="53"/>
      <c r="U7" s="54"/>
      <c r="V7" s="55"/>
      <c r="W7" s="53"/>
      <c r="X7" s="54"/>
      <c r="Y7" s="55"/>
      <c r="Z7" s="53"/>
      <c r="AA7" s="54"/>
      <c r="AB7" s="55"/>
      <c r="AC7" s="53"/>
      <c r="AD7" s="55"/>
      <c r="AE7" s="5"/>
      <c r="AF7" s="22" t="s">
        <v>58</v>
      </c>
      <c r="AG7" s="23" t="s">
        <v>40</v>
      </c>
      <c r="AH7" s="24" t="s">
        <v>47</v>
      </c>
      <c r="AI7" s="24" t="s">
        <v>48</v>
      </c>
      <c r="AJ7" s="25" t="s">
        <v>49</v>
      </c>
      <c r="AK7" s="23" t="s">
        <v>44</v>
      </c>
      <c r="AL7" s="24" t="s">
        <v>45</v>
      </c>
      <c r="AM7" s="25" t="s">
        <v>46</v>
      </c>
    </row>
    <row r="8" spans="1:40" x14ac:dyDescent="0.45">
      <c r="A8" s="9" t="s">
        <v>76</v>
      </c>
      <c r="B8" s="6">
        <v>87</v>
      </c>
      <c r="C8" s="56">
        <v>1</v>
      </c>
      <c r="D8" s="57"/>
      <c r="E8" s="56">
        <v>2</v>
      </c>
      <c r="F8" s="62"/>
      <c r="G8" s="57"/>
      <c r="H8" s="81">
        <v>3</v>
      </c>
      <c r="I8" s="81"/>
      <c r="J8" s="81"/>
      <c r="K8" s="81">
        <v>4</v>
      </c>
      <c r="L8" s="81"/>
      <c r="M8" s="81"/>
      <c r="N8" s="82" t="s">
        <v>17</v>
      </c>
      <c r="O8" s="82"/>
      <c r="P8" s="82"/>
      <c r="Q8" s="82" t="s">
        <v>18</v>
      </c>
      <c r="R8" s="82"/>
      <c r="S8" s="74">
        <v>7</v>
      </c>
      <c r="T8" s="74"/>
      <c r="U8" s="74"/>
      <c r="V8" s="74">
        <v>8</v>
      </c>
      <c r="W8" s="74"/>
      <c r="X8" s="74"/>
      <c r="Y8" s="74">
        <v>9</v>
      </c>
      <c r="Z8" s="74"/>
      <c r="AA8" s="74"/>
      <c r="AB8" s="74">
        <v>10</v>
      </c>
      <c r="AC8" s="74"/>
      <c r="AD8" s="74"/>
      <c r="AE8" s="5"/>
      <c r="AF8" s="5"/>
      <c r="AG8" s="5"/>
      <c r="AH8" s="5"/>
      <c r="AI8" s="5"/>
      <c r="AJ8" s="5"/>
      <c r="AK8" s="5"/>
      <c r="AL8" s="5"/>
      <c r="AM8" s="5"/>
    </row>
    <row r="9" spans="1:40" x14ac:dyDescent="0.45">
      <c r="A9" s="9" t="s">
        <v>7</v>
      </c>
      <c r="B9" s="6">
        <v>87</v>
      </c>
      <c r="C9" s="58"/>
      <c r="D9" s="59"/>
      <c r="E9" s="58"/>
      <c r="F9" s="63"/>
      <c r="G9" s="59"/>
      <c r="H9" s="81"/>
      <c r="I9" s="81"/>
      <c r="J9" s="81"/>
      <c r="K9" s="81"/>
      <c r="L9" s="81"/>
      <c r="M9" s="81"/>
      <c r="N9" s="82"/>
      <c r="O9" s="82"/>
      <c r="P9" s="82"/>
      <c r="Q9" s="82"/>
      <c r="R9" s="82"/>
      <c r="S9" s="74"/>
      <c r="T9" s="74"/>
      <c r="U9" s="74"/>
      <c r="V9" s="74"/>
      <c r="W9" s="74"/>
      <c r="X9" s="74"/>
      <c r="Y9" s="74"/>
      <c r="Z9" s="74"/>
      <c r="AA9" s="74"/>
      <c r="AB9" s="74"/>
      <c r="AC9" s="74"/>
      <c r="AD9" s="74"/>
      <c r="AE9" s="35" t="s">
        <v>68</v>
      </c>
      <c r="AF9" s="87" t="s">
        <v>60</v>
      </c>
      <c r="AG9" s="87"/>
      <c r="AH9" s="87"/>
      <c r="AI9" s="87"/>
      <c r="AJ9" s="87"/>
      <c r="AK9" s="87"/>
      <c r="AL9" s="5"/>
      <c r="AM9" s="5"/>
    </row>
    <row r="10" spans="1:40" ht="14.25" customHeight="1" x14ac:dyDescent="0.45">
      <c r="A10" s="9" t="s">
        <v>8</v>
      </c>
      <c r="B10" s="6">
        <v>87</v>
      </c>
      <c r="C10" s="58"/>
      <c r="D10" s="59"/>
      <c r="E10" s="58"/>
      <c r="F10" s="63"/>
      <c r="G10" s="59"/>
      <c r="H10" s="81"/>
      <c r="I10" s="81"/>
      <c r="J10" s="81"/>
      <c r="K10" s="81"/>
      <c r="L10" s="81"/>
      <c r="M10" s="81"/>
      <c r="N10" s="82"/>
      <c r="O10" s="82"/>
      <c r="P10" s="82"/>
      <c r="Q10" s="82"/>
      <c r="R10" s="82"/>
      <c r="S10" s="74"/>
      <c r="T10" s="74"/>
      <c r="U10" s="74"/>
      <c r="V10" s="74"/>
      <c r="W10" s="74"/>
      <c r="X10" s="74"/>
      <c r="Y10" s="74"/>
      <c r="Z10" s="74"/>
      <c r="AA10" s="74"/>
      <c r="AB10" s="74"/>
      <c r="AC10" s="74"/>
      <c r="AD10" s="74"/>
      <c r="AE10" s="5"/>
      <c r="AF10" s="87"/>
      <c r="AG10" s="87"/>
      <c r="AH10" s="87"/>
      <c r="AI10" s="87"/>
      <c r="AJ10" s="87"/>
      <c r="AK10" s="87"/>
      <c r="AL10" s="5"/>
      <c r="AM10" s="5"/>
      <c r="AN10" s="3"/>
    </row>
    <row r="11" spans="1:40" x14ac:dyDescent="0.45">
      <c r="A11" s="9" t="s">
        <v>77</v>
      </c>
      <c r="B11" s="6">
        <v>87</v>
      </c>
      <c r="C11" s="60"/>
      <c r="D11" s="61"/>
      <c r="E11" s="60"/>
      <c r="F11" s="64"/>
      <c r="G11" s="61"/>
      <c r="H11" s="81"/>
      <c r="I11" s="81"/>
      <c r="J11" s="81"/>
      <c r="K11" s="81"/>
      <c r="L11" s="81"/>
      <c r="M11" s="81"/>
      <c r="N11" s="82"/>
      <c r="O11" s="82"/>
      <c r="P11" s="82"/>
      <c r="Q11" s="82"/>
      <c r="R11" s="82"/>
      <c r="S11" s="74"/>
      <c r="T11" s="74"/>
      <c r="U11" s="74"/>
      <c r="V11" s="74"/>
      <c r="W11" s="74"/>
      <c r="X11" s="74"/>
      <c r="Y11" s="74"/>
      <c r="Z11" s="74"/>
      <c r="AA11" s="74"/>
      <c r="AB11" s="74"/>
      <c r="AC11" s="74"/>
      <c r="AD11" s="74"/>
      <c r="AE11" s="5"/>
      <c r="AF11" s="87"/>
      <c r="AG11" s="87"/>
      <c r="AH11" s="87"/>
      <c r="AI11" s="87"/>
      <c r="AJ11" s="87"/>
      <c r="AK11" s="87"/>
      <c r="AL11" s="26"/>
      <c r="AM11" s="26"/>
      <c r="AN11" s="3"/>
    </row>
    <row r="12" spans="1:40" x14ac:dyDescent="0.45">
      <c r="A12" s="5"/>
      <c r="B12" s="5"/>
      <c r="C12" s="78" t="s">
        <v>21</v>
      </c>
      <c r="D12" s="79"/>
      <c r="E12" s="79"/>
      <c r="F12" s="79"/>
      <c r="G12" s="79"/>
      <c r="H12" s="79"/>
      <c r="I12" s="79"/>
      <c r="J12" s="79"/>
      <c r="K12" s="79"/>
      <c r="L12" s="79"/>
      <c r="M12" s="80"/>
      <c r="N12" s="75" t="s">
        <v>14</v>
      </c>
      <c r="O12" s="76"/>
      <c r="P12" s="76"/>
      <c r="Q12" s="76"/>
      <c r="R12" s="77"/>
      <c r="S12" s="114" t="s">
        <v>22</v>
      </c>
      <c r="T12" s="115"/>
      <c r="U12" s="115"/>
      <c r="V12" s="115"/>
      <c r="W12" s="115"/>
      <c r="X12" s="115"/>
      <c r="Y12" s="115"/>
      <c r="Z12" s="115"/>
      <c r="AA12" s="115"/>
      <c r="AB12" s="115"/>
      <c r="AC12" s="115"/>
      <c r="AD12" s="116"/>
      <c r="AE12" s="5"/>
      <c r="AF12" s="87"/>
      <c r="AG12" s="87"/>
      <c r="AH12" s="87"/>
      <c r="AI12" s="87"/>
      <c r="AJ12" s="87"/>
      <c r="AK12" s="87"/>
      <c r="AL12" s="26"/>
      <c r="AM12" s="26"/>
      <c r="AN12" s="3"/>
    </row>
    <row r="13" spans="1:40" ht="14.65" thickBot="1" x14ac:dyDescent="0.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87"/>
      <c r="AG13" s="87"/>
      <c r="AH13" s="87"/>
      <c r="AI13" s="87"/>
      <c r="AJ13" s="87"/>
      <c r="AK13" s="87"/>
      <c r="AL13" s="26"/>
      <c r="AM13" s="26"/>
      <c r="AN13" s="3"/>
    </row>
    <row r="14" spans="1:40" ht="14.25" customHeight="1" x14ac:dyDescent="0.45">
      <c r="A14" s="89" t="s">
        <v>20</v>
      </c>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1"/>
      <c r="AE14" s="5"/>
      <c r="AF14" s="87"/>
      <c r="AG14" s="87"/>
      <c r="AH14" s="87"/>
      <c r="AI14" s="87"/>
      <c r="AJ14" s="87"/>
      <c r="AK14" s="87"/>
      <c r="AL14" s="26"/>
      <c r="AM14" s="26"/>
      <c r="AN14" s="3"/>
    </row>
    <row r="15" spans="1:40" ht="30.75" customHeight="1" thickBot="1" x14ac:dyDescent="0.5">
      <c r="A15" s="95"/>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7"/>
      <c r="AE15" s="5"/>
      <c r="AF15" s="87"/>
      <c r="AG15" s="87"/>
      <c r="AH15" s="87"/>
      <c r="AI15" s="87"/>
      <c r="AJ15" s="87"/>
      <c r="AK15" s="87"/>
      <c r="AL15" s="26"/>
      <c r="AM15" s="26"/>
      <c r="AN15" s="3"/>
    </row>
    <row r="16" spans="1:40" ht="25.9" customHeight="1" x14ac:dyDescent="0.4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87"/>
      <c r="AG16" s="87"/>
      <c r="AH16" s="87"/>
      <c r="AI16" s="87"/>
      <c r="AJ16" s="87"/>
      <c r="AK16" s="87"/>
      <c r="AL16" s="26"/>
      <c r="AM16" s="26"/>
      <c r="AN16" s="3"/>
    </row>
    <row r="17" spans="1:42" x14ac:dyDescent="0.45">
      <c r="A17" s="5"/>
      <c r="B17" s="5"/>
      <c r="C17" s="117" t="s">
        <v>63</v>
      </c>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35" t="s">
        <v>68</v>
      </c>
      <c r="AF17" s="5" t="s">
        <v>28</v>
      </c>
      <c r="AG17" s="5"/>
      <c r="AH17" s="5"/>
      <c r="AI17" s="5"/>
      <c r="AJ17" s="5"/>
      <c r="AK17" s="5"/>
      <c r="AL17" s="26"/>
      <c r="AM17" s="26"/>
    </row>
    <row r="18" spans="1:42" x14ac:dyDescent="0.45">
      <c r="A18" s="5"/>
      <c r="B18" s="5"/>
      <c r="C18" s="38">
        <v>1</v>
      </c>
      <c r="D18" s="38">
        <v>2</v>
      </c>
      <c r="E18" s="38">
        <v>3</v>
      </c>
      <c r="F18" s="38">
        <v>4</v>
      </c>
      <c r="G18" s="38">
        <v>5</v>
      </c>
      <c r="H18" s="38">
        <v>6</v>
      </c>
      <c r="I18" s="38">
        <v>7</v>
      </c>
      <c r="J18" s="38">
        <v>8</v>
      </c>
      <c r="K18" s="38">
        <v>9</v>
      </c>
      <c r="L18" s="38">
        <v>10</v>
      </c>
      <c r="M18" s="38">
        <v>11</v>
      </c>
      <c r="N18" s="38">
        <v>12</v>
      </c>
      <c r="O18" s="38">
        <v>13</v>
      </c>
      <c r="P18" s="38">
        <v>14</v>
      </c>
      <c r="Q18" s="38">
        <v>15</v>
      </c>
      <c r="R18" s="38">
        <v>16</v>
      </c>
      <c r="S18" s="38">
        <v>17</v>
      </c>
      <c r="T18" s="38">
        <v>18</v>
      </c>
      <c r="U18" s="38">
        <v>19</v>
      </c>
      <c r="V18" s="38">
        <v>20</v>
      </c>
      <c r="W18" s="38">
        <v>21</v>
      </c>
      <c r="X18" s="38">
        <v>22</v>
      </c>
      <c r="Y18" s="38">
        <v>23</v>
      </c>
      <c r="Z18" s="38">
        <v>24</v>
      </c>
      <c r="AA18" s="38">
        <v>25</v>
      </c>
      <c r="AB18" s="38">
        <v>26</v>
      </c>
      <c r="AC18" s="38">
        <v>27</v>
      </c>
      <c r="AD18" s="38">
        <v>28</v>
      </c>
      <c r="AE18" s="35" t="s">
        <v>68</v>
      </c>
      <c r="AF18" s="5" t="s">
        <v>70</v>
      </c>
      <c r="AG18" s="5"/>
      <c r="AH18" s="5"/>
      <c r="AI18" s="5"/>
      <c r="AJ18" s="5"/>
      <c r="AK18" s="5"/>
      <c r="AL18" s="5"/>
      <c r="AM18" s="5"/>
    </row>
    <row r="19" spans="1:42" s="1" customFormat="1" x14ac:dyDescent="0.45">
      <c r="A19" s="7" t="s">
        <v>1</v>
      </c>
      <c r="B19" s="7" t="s">
        <v>2</v>
      </c>
      <c r="C19" s="118" t="s">
        <v>3</v>
      </c>
      <c r="D19" s="118"/>
      <c r="E19" s="118"/>
      <c r="F19" s="118"/>
      <c r="G19" s="118"/>
      <c r="H19" s="118"/>
      <c r="I19" s="118"/>
      <c r="J19" s="119"/>
      <c r="K19" s="119"/>
      <c r="L19" s="119"/>
      <c r="M19" s="119"/>
      <c r="N19" s="119"/>
      <c r="O19" s="119"/>
      <c r="P19" s="119"/>
      <c r="Q19" s="119"/>
      <c r="R19" s="119"/>
      <c r="S19" s="119"/>
      <c r="T19" s="119"/>
      <c r="U19" s="118"/>
      <c r="V19" s="118"/>
      <c r="W19" s="118"/>
      <c r="X19" s="118"/>
      <c r="Y19" s="118"/>
      <c r="Z19" s="118"/>
      <c r="AA19" s="118"/>
      <c r="AB19" s="118"/>
      <c r="AC19" s="118"/>
      <c r="AD19" s="118"/>
      <c r="AE19" s="27"/>
      <c r="AF19" s="5"/>
      <c r="AG19" s="5"/>
      <c r="AH19" s="5"/>
      <c r="AI19" s="5"/>
      <c r="AJ19" s="5"/>
      <c r="AK19" s="5"/>
      <c r="AL19" s="5"/>
      <c r="AM19" s="5"/>
    </row>
    <row r="20" spans="1:42" ht="16.149999999999999" thickBot="1" x14ac:dyDescent="0.5">
      <c r="A20" s="9" t="s">
        <v>12</v>
      </c>
      <c r="B20" s="6">
        <v>112</v>
      </c>
      <c r="C20" s="56">
        <v>1</v>
      </c>
      <c r="D20" s="62"/>
      <c r="E20" s="57"/>
      <c r="F20" s="120">
        <v>2</v>
      </c>
      <c r="G20" s="121"/>
      <c r="H20" s="121"/>
      <c r="I20" s="122"/>
      <c r="J20" s="120">
        <v>3</v>
      </c>
      <c r="K20" s="121"/>
      <c r="L20" s="122"/>
      <c r="M20" s="123" t="s">
        <v>19</v>
      </c>
      <c r="N20" s="124"/>
      <c r="O20" s="124"/>
      <c r="P20" s="124"/>
      <c r="Q20" s="98">
        <v>5</v>
      </c>
      <c r="R20" s="99"/>
      <c r="S20" s="99"/>
      <c r="T20" s="100"/>
      <c r="U20" s="99">
        <v>6</v>
      </c>
      <c r="V20" s="99"/>
      <c r="W20" s="100"/>
      <c r="X20" s="98">
        <v>7</v>
      </c>
      <c r="Y20" s="99"/>
      <c r="Z20" s="99"/>
      <c r="AA20" s="100"/>
      <c r="AB20" s="98">
        <v>8</v>
      </c>
      <c r="AC20" s="99"/>
      <c r="AD20" s="100"/>
      <c r="AE20" s="5"/>
      <c r="AF20" s="88" t="s">
        <v>29</v>
      </c>
      <c r="AG20" s="88"/>
      <c r="AH20" s="88"/>
      <c r="AI20" s="88"/>
      <c r="AJ20" s="88"/>
      <c r="AK20" s="88"/>
      <c r="AM20" s="127" t="s">
        <v>71</v>
      </c>
      <c r="AN20" s="127"/>
      <c r="AO20" s="127"/>
    </row>
    <row r="21" spans="1:42" ht="15.75" x14ac:dyDescent="0.45">
      <c r="A21" s="9" t="s">
        <v>11</v>
      </c>
      <c r="B21" s="6">
        <v>98</v>
      </c>
      <c r="C21" s="58"/>
      <c r="D21" s="63"/>
      <c r="E21" s="59"/>
      <c r="F21" s="56">
        <v>2</v>
      </c>
      <c r="G21" s="62"/>
      <c r="H21" s="57"/>
      <c r="I21" s="56">
        <v>3</v>
      </c>
      <c r="J21" s="62"/>
      <c r="K21" s="57"/>
      <c r="L21" s="101" t="s">
        <v>15</v>
      </c>
      <c r="M21" s="102"/>
      <c r="N21" s="103"/>
      <c r="O21" s="101" t="s">
        <v>16</v>
      </c>
      <c r="P21" s="102"/>
      <c r="Q21" s="125"/>
      <c r="R21" s="50">
        <v>6</v>
      </c>
      <c r="S21" s="51"/>
      <c r="T21" s="52"/>
      <c r="U21" s="98">
        <v>7</v>
      </c>
      <c r="V21" s="99"/>
      <c r="W21" s="99"/>
      <c r="X21" s="100"/>
      <c r="Y21" s="98">
        <v>8</v>
      </c>
      <c r="Z21" s="99"/>
      <c r="AA21" s="99"/>
      <c r="AB21" s="47">
        <v>9</v>
      </c>
      <c r="AC21" s="48"/>
      <c r="AD21" s="49"/>
      <c r="AE21" s="5"/>
      <c r="AF21" s="28" t="s">
        <v>23</v>
      </c>
      <c r="AG21" s="29" t="s">
        <v>26</v>
      </c>
      <c r="AH21" s="29" t="s">
        <v>27</v>
      </c>
      <c r="AI21" s="29" t="s">
        <v>67</v>
      </c>
      <c r="AJ21" s="29" t="s">
        <v>24</v>
      </c>
      <c r="AK21" s="30" t="s">
        <v>25</v>
      </c>
      <c r="AM21" s="41" t="s">
        <v>72</v>
      </c>
      <c r="AN21" s="42" t="s">
        <v>73</v>
      </c>
      <c r="AO21" s="43" t="s">
        <v>74</v>
      </c>
    </row>
    <row r="22" spans="1:42" ht="16.149999999999999" thickBot="1" x14ac:dyDescent="0.5">
      <c r="A22" s="9" t="s">
        <v>66</v>
      </c>
      <c r="B22" s="6">
        <v>97</v>
      </c>
      <c r="C22" s="58"/>
      <c r="D22" s="63"/>
      <c r="E22" s="59"/>
      <c r="F22" s="58"/>
      <c r="G22" s="63"/>
      <c r="H22" s="59"/>
      <c r="I22" s="58"/>
      <c r="J22" s="63"/>
      <c r="K22" s="59"/>
      <c r="L22" s="104"/>
      <c r="M22" s="105"/>
      <c r="N22" s="106"/>
      <c r="O22" s="126"/>
      <c r="P22" s="125"/>
      <c r="Q22" s="125"/>
      <c r="R22" s="50"/>
      <c r="S22" s="51"/>
      <c r="T22" s="52"/>
      <c r="U22" s="47">
        <v>7</v>
      </c>
      <c r="V22" s="48"/>
      <c r="W22" s="49"/>
      <c r="X22" s="54">
        <v>8</v>
      </c>
      <c r="Y22" s="54"/>
      <c r="Z22" s="54"/>
      <c r="AA22" s="54"/>
      <c r="AB22" s="53"/>
      <c r="AC22" s="54"/>
      <c r="AD22" s="55"/>
      <c r="AE22" s="5"/>
      <c r="AF22" s="36"/>
      <c r="AG22" s="37"/>
      <c r="AH22" s="37"/>
      <c r="AI22" s="32" t="e">
        <f>ROUNDUP(((AF22*31)/AH22),0)</f>
        <v>#DIV/0!</v>
      </c>
      <c r="AJ22" s="32" t="e">
        <f>AI22*AH22</f>
        <v>#DIV/0!</v>
      </c>
      <c r="AK22" s="33" t="e">
        <f>IF((OR((AND($AG$22&lt;1,$AJ$22&lt;105)),(AND($AG$22&gt;0,$AG$22&lt;4,$AJ$22&lt;436)),(AND($AG$22&gt;3,$AG$22&lt;6,$AJ$22&lt;523)),(AND($AG$22&gt;5,$AG$22&lt;12,$AJ$22&lt;385)))),"IPN","IPN+")</f>
        <v>#DIV/0!</v>
      </c>
      <c r="AL22" s="2"/>
      <c r="AM22" s="44" t="e">
        <f>IF((AND($AK$22="IPN+",$AG$22&lt;4)),(ROUNDDOWN((870/$AH$22),0)),"NA")</f>
        <v>#DIV/0!</v>
      </c>
      <c r="AN22" s="45" t="e">
        <f>IF((AND($AK$22="IPN+",$AG$22&gt;3,$AG$22&lt;6)),(ROUNDDOWN((960/$AH$22),0)),"NA")</f>
        <v>#DIV/0!</v>
      </c>
      <c r="AO22" s="46" t="e">
        <f>IF((AND($AK$22="IPN+",$AG$22&gt;5,$AG$22&lt;12)),(ROUNDDOWN((696/$AH$22),0)),"NA")</f>
        <v>#DIV/0!</v>
      </c>
    </row>
    <row r="23" spans="1:42" x14ac:dyDescent="0.45">
      <c r="A23" s="9" t="s">
        <v>9</v>
      </c>
      <c r="B23" s="6">
        <v>96</v>
      </c>
      <c r="C23" s="58"/>
      <c r="D23" s="63"/>
      <c r="E23" s="59"/>
      <c r="F23" s="58"/>
      <c r="G23" s="63"/>
      <c r="H23" s="59"/>
      <c r="I23" s="58"/>
      <c r="J23" s="63"/>
      <c r="K23" s="59"/>
      <c r="L23" s="58">
        <v>4</v>
      </c>
      <c r="M23" s="63"/>
      <c r="N23" s="59"/>
      <c r="O23" s="126"/>
      <c r="P23" s="125"/>
      <c r="Q23" s="125"/>
      <c r="R23" s="50"/>
      <c r="S23" s="51"/>
      <c r="T23" s="52"/>
      <c r="U23" s="50"/>
      <c r="V23" s="51"/>
      <c r="W23" s="52"/>
      <c r="X23" s="47">
        <v>8</v>
      </c>
      <c r="Y23" s="48"/>
      <c r="Z23" s="49"/>
      <c r="AA23" s="47">
        <v>9</v>
      </c>
      <c r="AB23" s="48"/>
      <c r="AC23" s="49"/>
      <c r="AD23" s="111">
        <v>10</v>
      </c>
      <c r="AE23" s="5"/>
      <c r="AF23" s="27"/>
      <c r="AG23" s="27"/>
      <c r="AH23" s="27"/>
      <c r="AI23" s="27"/>
      <c r="AJ23" s="27"/>
      <c r="AK23" s="27"/>
      <c r="AL23" s="27"/>
    </row>
    <row r="24" spans="1:42" ht="16.149999999999999" thickBot="1" x14ac:dyDescent="0.55000000000000004">
      <c r="A24" s="9" t="s">
        <v>64</v>
      </c>
      <c r="B24" s="6">
        <v>95</v>
      </c>
      <c r="C24" s="58"/>
      <c r="D24" s="63"/>
      <c r="E24" s="59"/>
      <c r="F24" s="58"/>
      <c r="G24" s="63"/>
      <c r="H24" s="59"/>
      <c r="I24" s="58"/>
      <c r="J24" s="63"/>
      <c r="K24" s="59"/>
      <c r="L24" s="58"/>
      <c r="M24" s="63"/>
      <c r="N24" s="59"/>
      <c r="O24" s="126"/>
      <c r="P24" s="125"/>
      <c r="Q24" s="125"/>
      <c r="R24" s="50"/>
      <c r="S24" s="51"/>
      <c r="T24" s="52"/>
      <c r="U24" s="50"/>
      <c r="V24" s="51"/>
      <c r="W24" s="52"/>
      <c r="X24" s="50"/>
      <c r="Y24" s="51"/>
      <c r="Z24" s="52"/>
      <c r="AA24" s="50"/>
      <c r="AB24" s="51"/>
      <c r="AC24" s="52"/>
      <c r="AD24" s="112"/>
      <c r="AE24" s="5"/>
      <c r="AF24" s="83" t="s">
        <v>30</v>
      </c>
      <c r="AG24" s="83"/>
      <c r="AH24" s="83"/>
      <c r="AI24" s="83"/>
      <c r="AJ24" s="83"/>
      <c r="AK24" s="83"/>
      <c r="AM24" s="127" t="s">
        <v>71</v>
      </c>
      <c r="AN24" s="127"/>
      <c r="AO24" s="127"/>
    </row>
    <row r="25" spans="1:42" ht="15.75" x14ac:dyDescent="0.45">
      <c r="A25" s="9" t="s">
        <v>65</v>
      </c>
      <c r="B25" s="6">
        <v>94</v>
      </c>
      <c r="C25" s="60"/>
      <c r="D25" s="64"/>
      <c r="E25" s="61"/>
      <c r="F25" s="60"/>
      <c r="G25" s="64"/>
      <c r="H25" s="61"/>
      <c r="I25" s="60"/>
      <c r="J25" s="64"/>
      <c r="K25" s="61"/>
      <c r="L25" s="60"/>
      <c r="M25" s="64"/>
      <c r="N25" s="61"/>
      <c r="O25" s="104"/>
      <c r="P25" s="105"/>
      <c r="Q25" s="105"/>
      <c r="R25" s="53"/>
      <c r="S25" s="54"/>
      <c r="T25" s="55"/>
      <c r="U25" s="53"/>
      <c r="V25" s="54"/>
      <c r="W25" s="55"/>
      <c r="X25" s="53"/>
      <c r="Y25" s="54"/>
      <c r="Z25" s="55"/>
      <c r="AA25" s="53"/>
      <c r="AB25" s="54"/>
      <c r="AC25" s="55"/>
      <c r="AD25" s="113"/>
      <c r="AE25" s="5"/>
      <c r="AF25" s="28" t="s">
        <v>23</v>
      </c>
      <c r="AG25" s="29" t="s">
        <v>26</v>
      </c>
      <c r="AH25" s="29" t="s">
        <v>27</v>
      </c>
      <c r="AI25" s="29" t="s">
        <v>67</v>
      </c>
      <c r="AJ25" s="29" t="s">
        <v>24</v>
      </c>
      <c r="AK25" s="30" t="s">
        <v>25</v>
      </c>
      <c r="AM25" s="41" t="s">
        <v>72</v>
      </c>
      <c r="AN25" s="42" t="s">
        <v>73</v>
      </c>
      <c r="AO25" s="43" t="s">
        <v>74</v>
      </c>
    </row>
    <row r="26" spans="1:42" ht="16.149999999999999" thickBot="1" x14ac:dyDescent="0.5">
      <c r="A26" s="5"/>
      <c r="B26" s="5"/>
      <c r="C26" s="107" t="s">
        <v>21</v>
      </c>
      <c r="D26" s="108"/>
      <c r="E26" s="108"/>
      <c r="F26" s="108"/>
      <c r="G26" s="108"/>
      <c r="H26" s="108"/>
      <c r="I26" s="108"/>
      <c r="J26" s="108"/>
      <c r="K26" s="109"/>
      <c r="L26" s="75" t="s">
        <v>14</v>
      </c>
      <c r="M26" s="76"/>
      <c r="N26" s="76"/>
      <c r="O26" s="76"/>
      <c r="P26" s="76"/>
      <c r="Q26" s="77"/>
      <c r="R26" s="110" t="s">
        <v>22</v>
      </c>
      <c r="S26" s="110"/>
      <c r="T26" s="110"/>
      <c r="U26" s="110"/>
      <c r="V26" s="110"/>
      <c r="W26" s="110"/>
      <c r="X26" s="110"/>
      <c r="Y26" s="110"/>
      <c r="Z26" s="110"/>
      <c r="AA26" s="110"/>
      <c r="AB26" s="110"/>
      <c r="AC26" s="110"/>
      <c r="AD26" s="110"/>
      <c r="AE26" s="5"/>
      <c r="AF26" s="36"/>
      <c r="AG26" s="37"/>
      <c r="AH26" s="37"/>
      <c r="AI26" s="32" t="e">
        <f>ROUNDUP(((AF26*31)/AH26),0)</f>
        <v>#DIV/0!</v>
      </c>
      <c r="AJ26" s="32" t="e">
        <f>AI26*AH26</f>
        <v>#DIV/0!</v>
      </c>
      <c r="AK26" s="33" t="e">
        <f>IF((OR((AND($AG$26&lt;1,$AJ$26&lt;105)),(AND($AG$26&gt;0,$AG$26&lt;4,$AJ$26&lt;389)),(AND($AG$26&gt;3,$AG$26&lt;6,$AJ$26&lt;461)),(AND($AG$26&gt;5,$AG$26&lt;12,$AJ$26&lt;316)))),"IPN","IPN+")</f>
        <v>#DIV/0!</v>
      </c>
      <c r="AL26" s="40"/>
      <c r="AM26" s="44" t="e">
        <f>IF((AND($AK$26="IPN+",$AG$26&lt;4)),(ROUNDDOWN((823/$AH$26),0)),"NA")</f>
        <v>#DIV/0!</v>
      </c>
      <c r="AN26" s="45" t="e">
        <f>IF((AND($AK$26="IPN+",$AG$26&gt;3,$AG$26&lt;6)),(ROUNDDOWN((896/$AH$26),0)),"NA")</f>
        <v>#DIV/0!</v>
      </c>
      <c r="AO26" s="46" t="e">
        <f>IF((AND($AK$26="IPN+",$AG$26&gt;5,$AG$26&lt;12)),(ROUNDDOWN((630/$AH$26),0)),"NA")</f>
        <v>#DIV/0!</v>
      </c>
    </row>
    <row r="27" spans="1:42" ht="14.65" thickBot="1" x14ac:dyDescent="0.5">
      <c r="A27" s="5"/>
      <c r="B27" s="5"/>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5"/>
      <c r="AF27" s="5"/>
      <c r="AG27" s="5"/>
      <c r="AH27" s="5"/>
      <c r="AI27" s="5"/>
      <c r="AJ27" s="5"/>
      <c r="AK27" s="5"/>
      <c r="AL27" s="5"/>
    </row>
    <row r="28" spans="1:42" ht="16.149999999999999" thickBot="1" x14ac:dyDescent="0.55000000000000004">
      <c r="A28" s="89" t="s">
        <v>20</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1"/>
      <c r="AE28" s="5"/>
      <c r="AF28" s="83" t="s">
        <v>59</v>
      </c>
      <c r="AG28" s="83"/>
      <c r="AH28" s="83"/>
      <c r="AI28" s="83"/>
      <c r="AJ28" s="83"/>
      <c r="AK28" s="83"/>
      <c r="AM28" s="127" t="s">
        <v>71</v>
      </c>
      <c r="AN28" s="127"/>
      <c r="AO28" s="127"/>
    </row>
    <row r="29" spans="1:42" ht="15.75" x14ac:dyDescent="0.45">
      <c r="A29" s="92"/>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4"/>
      <c r="AE29" s="5"/>
      <c r="AF29" s="28" t="s">
        <v>23</v>
      </c>
      <c r="AG29" s="29" t="s">
        <v>26</v>
      </c>
      <c r="AH29" s="29" t="s">
        <v>27</v>
      </c>
      <c r="AI29" s="29" t="s">
        <v>67</v>
      </c>
      <c r="AJ29" s="29" t="s">
        <v>24</v>
      </c>
      <c r="AK29" s="30" t="s">
        <v>25</v>
      </c>
      <c r="AM29" s="41" t="s">
        <v>72</v>
      </c>
      <c r="AN29" s="42" t="s">
        <v>73</v>
      </c>
      <c r="AO29" s="43" t="s">
        <v>74</v>
      </c>
    </row>
    <row r="30" spans="1:42" ht="16.149999999999999" thickBot="1" x14ac:dyDescent="0.5">
      <c r="A30" s="95"/>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7"/>
      <c r="AE30" s="5"/>
      <c r="AF30" s="36"/>
      <c r="AG30" s="37"/>
      <c r="AH30" s="37"/>
      <c r="AI30" s="32" t="e">
        <f>ROUNDUP(((AF30*31)/AH30),0)</f>
        <v>#DIV/0!</v>
      </c>
      <c r="AJ30" s="32" t="e">
        <f>AI30*AH30</f>
        <v>#DIV/0!</v>
      </c>
      <c r="AK30" s="33" t="e">
        <f>IF((OR((AND($AG$30&lt;1,$AJ$30&lt;105)),(AND($AG$30&gt;0,$AG$30&lt;4,$AJ$30&lt;385)),(AND($AG$30&gt;3,$AG$30&lt;6,$AJ$30&lt;475)),(AND($AG$30&gt;5,$AG$30&lt;12,$AJ$30&lt;339)))),"IPN","IPN+")</f>
        <v>#DIV/0!</v>
      </c>
      <c r="AL30" s="40"/>
      <c r="AM30" s="44" t="e">
        <f>IF((AND($AK$30="IPN+",$AG$30&lt;4)),(ROUNDDOWN((832/$AH$30),0)),"NA")</f>
        <v>#DIV/0!</v>
      </c>
      <c r="AN30" s="45" t="e">
        <f>IF((AND($AK$30="IPN+",$AG$30&gt;3,$AG$30&lt;6)),(ROUNDDOWN((913/$AH$30),0)),"NA")</f>
        <v>#DIV/0!</v>
      </c>
      <c r="AO30" s="46" t="e">
        <f>IF((AND($AK$30="IPN+",$AG$30&gt;5,$AG$30&lt;12)),(ROUNDDOWN((643/$AH$30),0)),"NA")</f>
        <v>#DIV/0!</v>
      </c>
    </row>
    <row r="31" spans="1:42" x14ac:dyDescent="0.4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4"/>
    </row>
    <row r="32" spans="1:42" x14ac:dyDescent="0.4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35" t="s">
        <v>68</v>
      </c>
      <c r="AF32" s="34" t="s">
        <v>61</v>
      </c>
      <c r="AG32" s="34"/>
      <c r="AH32" s="34"/>
      <c r="AI32" s="34"/>
      <c r="AJ32" s="34"/>
      <c r="AK32" s="34"/>
      <c r="AL32" s="5"/>
      <c r="AM32" s="5"/>
      <c r="AN32" s="5"/>
      <c r="AO32" s="5"/>
      <c r="AP32" s="4"/>
    </row>
    <row r="33" spans="1:58" x14ac:dyDescent="0.4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35"/>
      <c r="AF33" s="4"/>
      <c r="AG33" s="34" t="s">
        <v>62</v>
      </c>
      <c r="AH33" s="34"/>
      <c r="AI33" s="34"/>
      <c r="AJ33" s="34"/>
      <c r="AK33" s="34"/>
      <c r="AL33" s="34"/>
      <c r="AM33" s="5"/>
      <c r="AN33" s="5"/>
      <c r="AO33" s="5"/>
      <c r="AP33" s="4"/>
    </row>
    <row r="34" spans="1:58" x14ac:dyDescent="0.4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G34" s="5"/>
      <c r="AH34" s="5"/>
      <c r="AI34" s="5"/>
      <c r="AJ34" s="5"/>
      <c r="AK34" s="5"/>
      <c r="AL34" s="34"/>
      <c r="AM34" s="34"/>
      <c r="AN34" s="34"/>
      <c r="AO34" s="34"/>
      <c r="AP34" s="2"/>
      <c r="AQ34" s="2"/>
      <c r="AR34" s="2"/>
      <c r="AS34" s="2"/>
      <c r="AT34" s="2"/>
      <c r="AU34" s="2"/>
      <c r="AV34" s="2"/>
      <c r="AW34" s="2"/>
      <c r="AX34" s="2"/>
      <c r="AY34" s="2"/>
      <c r="AZ34" s="2"/>
      <c r="BA34" s="2"/>
      <c r="BB34" s="2"/>
      <c r="BC34" s="2"/>
      <c r="BD34" s="2"/>
      <c r="BE34" s="2"/>
      <c r="BF34" s="2"/>
    </row>
    <row r="35" spans="1:58" x14ac:dyDescent="0.4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39" t="s">
        <v>69</v>
      </c>
      <c r="AF35" s="5" t="s">
        <v>75</v>
      </c>
      <c r="AG35" s="5"/>
      <c r="AH35" s="5"/>
      <c r="AI35" s="5"/>
      <c r="AJ35" s="5"/>
      <c r="AK35" s="5"/>
      <c r="AL35" s="5"/>
      <c r="AM35" s="34"/>
      <c r="AN35" s="34"/>
      <c r="AO35" s="34"/>
      <c r="AP35" s="2"/>
      <c r="AQ35" s="2"/>
      <c r="AR35" s="2"/>
      <c r="AS35" s="2"/>
      <c r="AT35" s="2"/>
      <c r="AU35" s="2"/>
      <c r="AV35" s="2"/>
      <c r="AW35" s="2"/>
      <c r="AX35" s="2"/>
      <c r="AY35" s="2"/>
      <c r="AZ35" s="2"/>
      <c r="BA35" s="2"/>
      <c r="BB35" s="2"/>
      <c r="BC35" s="2"/>
      <c r="BD35" s="2"/>
      <c r="BE35" s="2"/>
      <c r="BF35" s="2"/>
    </row>
    <row r="36" spans="1:58" x14ac:dyDescent="0.4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4"/>
    </row>
    <row r="37" spans="1:58" x14ac:dyDescent="0.4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2"/>
      <c r="AI37" s="5"/>
      <c r="AJ37" s="5"/>
      <c r="AK37" s="5"/>
      <c r="AL37" s="5"/>
      <c r="AM37" s="5"/>
      <c r="AN37" s="5"/>
      <c r="AO37" s="5"/>
    </row>
    <row r="38" spans="1:58" x14ac:dyDescent="0.4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row>
    <row r="39" spans="1:58" x14ac:dyDescent="0.45">
      <c r="AE39" s="5"/>
      <c r="AF39" s="5"/>
      <c r="AG39" s="5"/>
      <c r="AH39" s="5"/>
      <c r="AI39" s="5"/>
      <c r="AJ39" s="5"/>
      <c r="AK39" s="5"/>
      <c r="AL39" s="5"/>
      <c r="AM39" s="5"/>
      <c r="AN39" s="5"/>
      <c r="AO39" s="5"/>
    </row>
    <row r="40" spans="1:58" x14ac:dyDescent="0.45">
      <c r="AE40" s="5"/>
      <c r="AL40" s="5"/>
      <c r="AM40" s="5"/>
      <c r="AN40" s="5"/>
      <c r="AO40" s="5"/>
    </row>
    <row r="41" spans="1:58" x14ac:dyDescent="0.45">
      <c r="AM41" s="5"/>
      <c r="AN41" s="5"/>
      <c r="AO41" s="5"/>
    </row>
    <row r="43" spans="1:58" x14ac:dyDescent="0.45">
      <c r="A43" s="2"/>
      <c r="B43" s="2"/>
      <c r="C43" s="2"/>
      <c r="K43" s="2"/>
      <c r="L43" s="2"/>
      <c r="M43" s="2"/>
      <c r="N43" s="2"/>
      <c r="O43" s="2"/>
      <c r="P43" s="2"/>
      <c r="Q43" s="2"/>
      <c r="R43" s="2"/>
      <c r="S43" s="2"/>
      <c r="T43" s="2"/>
      <c r="U43" s="2"/>
      <c r="V43" s="2"/>
      <c r="W43" s="2"/>
      <c r="X43" s="2"/>
      <c r="Y43" s="2"/>
      <c r="Z43" s="2"/>
      <c r="AA43" s="2"/>
      <c r="AB43" s="2"/>
      <c r="AC43" s="2"/>
      <c r="AD43" s="2"/>
    </row>
    <row r="44" spans="1:58" x14ac:dyDescent="0.45">
      <c r="K44" s="2"/>
      <c r="L44" s="2"/>
      <c r="M44" s="2"/>
      <c r="N44" s="2"/>
      <c r="O44" s="2"/>
      <c r="P44" s="2"/>
      <c r="Q44" s="2"/>
      <c r="R44" s="2"/>
      <c r="S44" s="2"/>
      <c r="T44" s="2"/>
      <c r="U44" s="2"/>
      <c r="V44" s="2"/>
      <c r="W44" s="2"/>
      <c r="X44" s="2"/>
      <c r="Y44" s="2"/>
      <c r="Z44" s="2"/>
      <c r="AA44" s="2"/>
      <c r="AB44" s="2"/>
      <c r="AC44" s="2"/>
      <c r="AD44" s="2"/>
    </row>
    <row r="45" spans="1:58" x14ac:dyDescent="0.45">
      <c r="K45" s="2"/>
      <c r="L45" s="2"/>
      <c r="M45" s="2"/>
      <c r="N45" s="2"/>
      <c r="O45" s="2"/>
      <c r="P45" s="2"/>
      <c r="Q45" s="2"/>
      <c r="R45" s="2"/>
      <c r="S45" s="2"/>
      <c r="T45" s="2"/>
      <c r="U45" s="2"/>
      <c r="V45" s="2"/>
      <c r="W45" s="2"/>
      <c r="X45" s="2"/>
      <c r="Y45" s="2"/>
      <c r="Z45" s="2"/>
      <c r="AA45" s="2"/>
      <c r="AB45" s="2"/>
      <c r="AC45" s="2"/>
      <c r="AD45" s="2"/>
    </row>
    <row r="46" spans="1:58" x14ac:dyDescent="0.45">
      <c r="H46" s="1"/>
      <c r="I46" s="1"/>
      <c r="J46" s="1"/>
      <c r="K46" s="2"/>
      <c r="L46" s="2"/>
      <c r="M46" s="2"/>
      <c r="N46" s="2"/>
      <c r="O46" s="2"/>
      <c r="P46" s="2"/>
      <c r="Q46" s="2"/>
      <c r="R46" s="2"/>
      <c r="S46" s="2"/>
      <c r="T46" s="2"/>
      <c r="U46" s="2"/>
      <c r="V46" s="2"/>
      <c r="W46" s="2"/>
      <c r="X46" s="2"/>
      <c r="Y46" s="2"/>
      <c r="Z46" s="2"/>
      <c r="AA46" s="2"/>
      <c r="AB46" s="2"/>
      <c r="AC46" s="2"/>
      <c r="AD46" s="2"/>
    </row>
    <row r="47" spans="1:58" x14ac:dyDescent="0.45">
      <c r="K47" s="2"/>
      <c r="L47" s="2"/>
      <c r="M47" s="2"/>
      <c r="N47" s="2"/>
      <c r="O47" s="2"/>
      <c r="P47" s="2"/>
      <c r="Q47" s="2"/>
      <c r="R47" s="2"/>
      <c r="S47" s="2"/>
      <c r="T47" s="2"/>
      <c r="U47" s="2"/>
      <c r="V47" s="2"/>
      <c r="W47" s="2"/>
      <c r="X47" s="2"/>
      <c r="Y47" s="2"/>
      <c r="Z47" s="2"/>
      <c r="AA47" s="2"/>
      <c r="AB47" s="2"/>
      <c r="AC47" s="2"/>
      <c r="AD47" s="2"/>
    </row>
    <row r="48" spans="1:58" x14ac:dyDescent="0.45">
      <c r="K48" s="2"/>
      <c r="L48" s="2"/>
      <c r="M48" s="2"/>
      <c r="N48" s="2"/>
      <c r="O48" s="2"/>
      <c r="P48" s="2"/>
      <c r="Q48" s="2"/>
      <c r="R48" s="2"/>
      <c r="S48" s="2"/>
      <c r="T48" s="2"/>
      <c r="U48" s="2"/>
      <c r="V48" s="2"/>
      <c r="W48" s="2"/>
      <c r="X48" s="2"/>
      <c r="Y48" s="2"/>
      <c r="Z48" s="2"/>
      <c r="AA48" s="2"/>
      <c r="AB48" s="2"/>
      <c r="AC48" s="2"/>
      <c r="AD48" s="2"/>
    </row>
    <row r="64" spans="1:30"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x14ac:dyDescent="0.45">
      <c r="AB73" s="2"/>
      <c r="AC73" s="2"/>
      <c r="AD73" s="2"/>
    </row>
    <row r="74" spans="1:30" x14ac:dyDescent="0.45">
      <c r="AB74" s="2"/>
      <c r="AC74" s="2"/>
      <c r="AD74" s="2"/>
    </row>
  </sheetData>
  <sheetProtection algorithmName="SHA-512" hashValue="rmTabMT3uDzY9J1mfLVAfhJW+diyvKG4AVAM+WrqRpn3A0qcxYGGfzX6Xa3YCC1xYWObs9lDwB0xmQux1+cD1Q==" saltValue="yzilOsrm1D/qsk4K8w51Xg==" spinCount="100000" sheet="1" objects="1" scenarios="1"/>
  <mergeCells count="64">
    <mergeCell ref="AF1:AM2"/>
    <mergeCell ref="C1:AD1"/>
    <mergeCell ref="C3:AD3"/>
    <mergeCell ref="A14:AD15"/>
    <mergeCell ref="S12:AD12"/>
    <mergeCell ref="Y21:AA21"/>
    <mergeCell ref="C17:AD17"/>
    <mergeCell ref="C19:AD19"/>
    <mergeCell ref="C20:E25"/>
    <mergeCell ref="F20:I20"/>
    <mergeCell ref="J20:L20"/>
    <mergeCell ref="M20:P20"/>
    <mergeCell ref="U20:W20"/>
    <mergeCell ref="X20:AA20"/>
    <mergeCell ref="F21:H25"/>
    <mergeCell ref="I21:K25"/>
    <mergeCell ref="O21:Q25"/>
    <mergeCell ref="A28:AD30"/>
    <mergeCell ref="AB20:AD20"/>
    <mergeCell ref="AB21:AD22"/>
    <mergeCell ref="L23:N25"/>
    <mergeCell ref="L21:N22"/>
    <mergeCell ref="L26:Q26"/>
    <mergeCell ref="C26:K26"/>
    <mergeCell ref="R26:AD26"/>
    <mergeCell ref="U22:W25"/>
    <mergeCell ref="X22:AA22"/>
    <mergeCell ref="X23:Z25"/>
    <mergeCell ref="AA23:AC25"/>
    <mergeCell ref="AD23:AD25"/>
    <mergeCell ref="R21:T25"/>
    <mergeCell ref="U21:X21"/>
    <mergeCell ref="Q20:T20"/>
    <mergeCell ref="AF24:AK24"/>
    <mergeCell ref="AF28:AK28"/>
    <mergeCell ref="AK3:AM3"/>
    <mergeCell ref="AG3:AJ3"/>
    <mergeCell ref="AF9:AK16"/>
    <mergeCell ref="AF20:AK20"/>
    <mergeCell ref="AM20:AO20"/>
    <mergeCell ref="AM24:AO24"/>
    <mergeCell ref="AM28:AO28"/>
    <mergeCell ref="Y8:AA11"/>
    <mergeCell ref="AB8:AD11"/>
    <mergeCell ref="N12:R12"/>
    <mergeCell ref="C12:M12"/>
    <mergeCell ref="C8:D11"/>
    <mergeCell ref="E8:G11"/>
    <mergeCell ref="H8:J11"/>
    <mergeCell ref="K8:M11"/>
    <mergeCell ref="N8:P11"/>
    <mergeCell ref="Q8:R11"/>
    <mergeCell ref="S8:U11"/>
    <mergeCell ref="V8:X11"/>
    <mergeCell ref="C4:D7"/>
    <mergeCell ref="E4:G7"/>
    <mergeCell ref="H4:J7"/>
    <mergeCell ref="K4:M7"/>
    <mergeCell ref="N4:P7"/>
    <mergeCell ref="Z4:AB7"/>
    <mergeCell ref="AC4:AD7"/>
    <mergeCell ref="Q4:S7"/>
    <mergeCell ref="T4:V7"/>
    <mergeCell ref="W4:Y7"/>
  </mergeCells>
  <conditionalFormatting sqref="AI22">
    <cfRule type="expression" dxfId="6" priority="7">
      <formula>OR((AND($AK$22="IPN+",$AG$22&lt;4,$AJ$22&gt;870)),(AND($AK$22="IPN+",$AG$22&gt;3,$AG$22&lt;6,$AJ$22&gt;960)),(AND($AK$22="IPN+",$AG$22&gt;5,$AG$22&lt;12,$AJ$22&gt;696)))</formula>
    </cfRule>
  </conditionalFormatting>
  <conditionalFormatting sqref="AK26">
    <cfRule type="expression" dxfId="5" priority="6">
      <formula>OR((AND($AK$26=”IPN+”,$AG$26&lt;4,$AJ$26&gt;823)),(AND($AK$26=”IPN+”,$AG$26&gt;3,$AG$26&lt;6,$AJ$26&gt;896)),(AND($AK$26=”IPN+”,$AG$26&gt;5,$AG$26&lt;12,$AJ$26&gt;630)))</formula>
    </cfRule>
  </conditionalFormatting>
  <conditionalFormatting sqref="AK30">
    <cfRule type="expression" dxfId="4" priority="5">
      <formula>OR((AND($AK$30=”IPN+”,$AG$30&lt;4,$AJ$30&gt;832)),(AND($AK$30=”IPN+”,$AG$30&gt;3,$AG$30&lt;6,$AJ$30&gt;913)),(AND($AK$30=”IPN+”,$AG$30&gt;5,$AG$30&lt;12,$AJ$30&gt;643)))</formula>
    </cfRule>
  </conditionalFormatting>
  <conditionalFormatting sqref="AK22">
    <cfRule type="expression" dxfId="3" priority="4">
      <formula>OR((AND($AK$22=”IPN+”,$AG$22&lt;4,$AJ$22&gt;870)),(AND($AK$22=”IPN+”,$AG$22&gt;3,$AG$22&lt;6,$AJ$22&gt;960)),(AND($AK$22=”IPN+”,$AG$22&gt;5,$AG$22&lt;12,$AJ$22&gt;696)))</formula>
    </cfRule>
  </conditionalFormatting>
  <conditionalFormatting sqref="AJ22">
    <cfRule type="expression" dxfId="2" priority="3">
      <formula>OR((AND($AK$22=”IPN+”,$AG$22&lt;4,$AJ$22&gt;870)),(AND($AK$22=”IPN+”,$AG$22&gt;3,$AG$22&lt;6,$AJ$22&gt;960)),(AND($AK$22=”IPN+”,$AG$22&gt;5,$AG$22&lt;12,$AJ$22&gt;696)))</formula>
    </cfRule>
  </conditionalFormatting>
  <conditionalFormatting sqref="AI26">
    <cfRule type="expression" dxfId="1" priority="2">
      <formula>OR((AND($AK$26="IPN+",$AG$26&lt;4,$AJ$26&gt;823)),(AND($AK$26="IPN+",$AG$26&gt;3,$AG$26&lt;6,$AJ$26&gt;896)),(AND($AK$26="IPN+",$AG$26&gt;5,$AG$26&lt;12,$AJ$26&gt;630)))</formula>
    </cfRule>
  </conditionalFormatting>
  <conditionalFormatting sqref="AI30">
    <cfRule type="expression" dxfId="0" priority="1">
      <formula>OR((AND($AK$30="IPN+",$AG$30&lt;4,$AJ$30&gt;832)),(AND($AK$30="IPN+",$AG$30&gt;3,$AG$30&lt;6,$AJ$30&gt;913)),(AND($AK$30="IPN+",$AG$30&gt;5,$AG$30&lt;12,$AJ$30&gt;643)))</formula>
    </cfRule>
  </conditionalFormatting>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Formula tailoring</vt:lpstr>
    </vt:vector>
  </TitlesOfParts>
  <Company>STATE OF ARIZONA - AZDHS - WIC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Merissa Mendoza</dc:creator>
  <cp:lastModifiedBy>Alyssa Ward</cp:lastModifiedBy>
  <cp:lastPrinted>2017-07-20T21:22:30Z</cp:lastPrinted>
  <dcterms:created xsi:type="dcterms:W3CDTF">2017-06-20T17:34:53Z</dcterms:created>
  <dcterms:modified xsi:type="dcterms:W3CDTF">2023-04-10T22:59:49Z</dcterms:modified>
</cp:coreProperties>
</file>